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600" windowHeight="7725" activeTab="0"/>
  </bookViews>
  <sheets>
    <sheet name="PB02-năm 202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<sst xmlns="http://schemas.openxmlformats.org/spreadsheetml/2006/main" count="44" uniqueCount="34">
  <si>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STT</t>
  </si>
  <si>
    <t>Tính theo phương án tiết kiệm của Bộ Tài chính</t>
  </si>
  <si>
    <t>TRƯỜNG TRUNG CẤP NGHỀ CAM LÂM</t>
  </si>
  <si>
    <t>Ghi chú</t>
  </si>
  <si>
    <t>TỔNG CỘNG</t>
  </si>
  <si>
    <t>NỘI DUNG KHOẢN THU</t>
  </si>
  <si>
    <t>40% tạo nguồn CCTL</t>
  </si>
  <si>
    <t>10% tiết kiệm nộp NSNN</t>
  </si>
  <si>
    <t>7=(4-5-6)*10%</t>
  </si>
  <si>
    <t>Thu sự nghiệp</t>
  </si>
  <si>
    <t xml:space="preserve"> Thu hoạt động dịch vụ</t>
  </si>
  <si>
    <t>Số thu ước thực hiện cả năm</t>
  </si>
  <si>
    <t>Phụ biểu số 02</t>
  </si>
  <si>
    <t>HIỆU TRƯỞNG</t>
  </si>
  <si>
    <t>NGƯỜI LẬP</t>
  </si>
  <si>
    <t>Đào tạo A1</t>
  </si>
  <si>
    <t>Học phí hệ GDTX (cấp bù học phí)</t>
  </si>
  <si>
    <t>Thu BHTN</t>
  </si>
  <si>
    <t>Học phí hệ trung cấp (cấp bù học phí)</t>
  </si>
  <si>
    <t>Thu ký túc xá</t>
  </si>
  <si>
    <t>Phí thi nghề Phổ Thông</t>
  </si>
  <si>
    <t>TỔNG HỢP TIẾT KIỆM NGUỒN THU ĐƯỢC ĐỂ LẠI ĐƠN VỊ ƯỚC THỰC HIỆN NĂM 2021
(Từ ngày 01/01/2021 đến ngày 31/12/2021)</t>
  </si>
  <si>
    <t>Số thu được để lại cả năm 2021</t>
  </si>
  <si>
    <t>Học phí hệ trung cấp (thu từ hs)- trong chỉ tiêu</t>
  </si>
  <si>
    <t>Học phí hệ trung cấp (thu từ hs)- ngoài chỉ tiêu</t>
  </si>
  <si>
    <t>Học phí hệ GDTX (thu từ học sinh)</t>
  </si>
  <si>
    <t>Thu tiền dạy tăng tiết lớp 12</t>
  </si>
  <si>
    <t>Đào tạo ngắn hạn</t>
  </si>
  <si>
    <t>-</t>
  </si>
  <si>
    <t>Nguyễn Xuân Tạo</t>
  </si>
  <si>
    <t>Số kinh phí đã chi đến ngày 15/6/2021</t>
  </si>
  <si>
    <t>Xét tuyển nguyện vọng CĐ, ĐH</t>
  </si>
  <si>
    <t>Cam Lâm, ngày     tháng 12 năm 2021</t>
  </si>
  <si>
    <t>Bùi Thị Vỹ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</si>
</sst>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#,##0.000"/>
    <numFmt numFmtId="173" formatCode="#,##0.0"/>
    <numFmt numFmtId="174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i/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7" applyFont="1" applyFill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10" xfId="57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3" fontId="5" fillId="0" borderId="10" xfId="55" applyNumberFormat="1" applyFont="1" applyFill="1" applyBorder="1" applyAlignment="1" quotePrefix="1">
      <alignment wrapText="1"/>
      <protection/>
    </xf>
    <xf numFmtId="0" fontId="4" fillId="0" borderId="10" xfId="57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0" fontId="5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right" vertical="center"/>
    </xf>
    <xf numFmtId="0" fontId="49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/>
    </xf>
    <xf numFmtId="3" fontId="6" fillId="0" borderId="10" xfId="55" applyNumberFormat="1" applyFont="1" applyFill="1" applyBorder="1" applyAlignment="1">
      <alignment wrapText="1"/>
      <protection/>
    </xf>
    <xf numFmtId="0" fontId="5" fillId="0" borderId="10" xfId="57" applyFont="1" applyFill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shrinkToFit="1"/>
    </xf>
    <xf numFmtId="0" fontId="6" fillId="0" borderId="10" xfId="0" applyFont="1" applyFill="1" applyBorder="1" applyAlignment="1">
      <alignment shrinkToFit="1"/>
    </xf>
    <xf numFmtId="172" fontId="55" fillId="0" borderId="10" xfId="0" applyNumberFormat="1" applyFont="1" applyFill="1" applyBorder="1" applyAlignment="1">
      <alignment shrinkToFit="1"/>
    </xf>
    <xf numFmtId="0" fontId="55" fillId="0" borderId="10" xfId="0" applyFont="1" applyBorder="1" applyAlignment="1">
      <alignment horizontal="right"/>
    </xf>
    <xf numFmtId="172" fontId="5" fillId="0" borderId="10" xfId="57" applyNumberFormat="1" applyFont="1" applyFill="1" applyBorder="1" applyAlignment="1">
      <alignment horizontal="right" vertical="center" shrinkToFit="1"/>
      <protection/>
    </xf>
    <xf numFmtId="172" fontId="49" fillId="0" borderId="10" xfId="0" applyNumberFormat="1" applyFont="1" applyFill="1" applyBorder="1" applyAlignment="1">
      <alignment shrinkToFit="1"/>
    </xf>
    <xf numFmtId="172" fontId="55" fillId="0" borderId="10" xfId="0" applyNumberFormat="1" applyFont="1" applyBorder="1" applyAlignment="1">
      <alignment/>
    </xf>
    <xf numFmtId="0" fontId="5" fillId="0" borderId="10" xfId="57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 wrapText="1"/>
    </xf>
    <xf numFmtId="0" fontId="4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" xfId="55"/>
    <cellStyle name="Normal 2" xfId="56"/>
    <cellStyle name="Normal_VY-TONG HOP BO SUNG TU CAC NGUON NGAN SACH NAM 2012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2" max="2" width="43.57421875" style="0" customWidth="1"/>
    <col min="3" max="7" width="15.57421875" style="0" customWidth="1"/>
    <col min="8" max="8" width="13.421875" style="0" customWidth="1"/>
  </cols>
  <sheetData>
    <row r="1" spans="1:7" ht="18.75">
      <c r="A1" s="4" t="s">
        <v>2</v>
      </c>
      <c r="B1" s="3"/>
      <c r="C1" s="3"/>
      <c r="D1" s="3"/>
      <c r="E1" s="3"/>
      <c r="F1" s="6" t="s">
        <v>12</v>
      </c>
      <c r="G1" s="3"/>
    </row>
    <row r="2" spans="1:8" ht="44.25" customHeight="1">
      <c r="A2" s="38" t="s">
        <v>21</v>
      </c>
      <c r="B2" s="38"/>
      <c r="C2" s="38"/>
      <c r="D2" s="38"/>
      <c r="E2" s="38"/>
      <c r="F2" s="38"/>
      <c r="G2" s="38"/>
      <c r="H2" s="38"/>
    </row>
    <row r="3" spans="1:7" ht="5.25" customHeight="1">
      <c r="A3" s="7"/>
      <c r="B3" s="7"/>
      <c r="C3" s="7"/>
      <c r="D3" s="7"/>
      <c r="E3" s="7"/>
      <c r="F3" s="7"/>
      <c r="G3" s="7"/>
    </row>
    <row r="4" spans="1:8" s="2" customFormat="1" ht="16.5">
      <c r="A4" s="35" t="s">
        <v>0</v>
      </c>
      <c r="B4" s="35" t="s">
        <v>5</v>
      </c>
      <c r="C4" s="36" t="s">
        <v>1</v>
      </c>
      <c r="D4" s="36"/>
      <c r="E4" s="36"/>
      <c r="F4" s="36"/>
      <c r="G4" s="36"/>
      <c r="H4" s="37" t="s">
        <v>3</v>
      </c>
    </row>
    <row r="5" spans="1:8" s="2" customFormat="1" ht="77.25" customHeight="1">
      <c r="A5" s="35"/>
      <c r="B5" s="35"/>
      <c r="C5" s="8" t="s">
        <v>11</v>
      </c>
      <c r="D5" s="8" t="s">
        <v>22</v>
      </c>
      <c r="E5" s="9" t="s">
        <v>6</v>
      </c>
      <c r="F5" s="21" t="s">
        <v>30</v>
      </c>
      <c r="G5" s="8" t="s">
        <v>7</v>
      </c>
      <c r="H5" s="37"/>
    </row>
    <row r="6" spans="1:8" s="2" customFormat="1" ht="16.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 t="s">
        <v>8</v>
      </c>
      <c r="H6" s="16">
        <v>8</v>
      </c>
    </row>
    <row r="7" spans="1:8" s="2" customFormat="1" ht="16.5">
      <c r="A7" s="17"/>
      <c r="B7" s="17" t="s">
        <v>4</v>
      </c>
      <c r="C7" s="32">
        <f>+C8+C10</f>
        <v>3354.3650000000002</v>
      </c>
      <c r="D7" s="32">
        <f>+D8+D10</f>
        <v>3340.303</v>
      </c>
      <c r="E7" s="32">
        <f>+E8+E10</f>
        <v>1254.0903200000002</v>
      </c>
      <c r="F7" s="32">
        <f>+F8+F10</f>
        <v>235.32</v>
      </c>
      <c r="G7" s="32">
        <f>+G8+G10</f>
        <v>170.963548</v>
      </c>
      <c r="H7" s="12"/>
    </row>
    <row r="8" spans="1:8" s="1" customFormat="1" ht="16.5">
      <c r="A8" s="18">
        <v>1</v>
      </c>
      <c r="B8" s="10" t="s">
        <v>9</v>
      </c>
      <c r="C8" s="33">
        <f>+C9</f>
        <v>96</v>
      </c>
      <c r="D8" s="33">
        <f>+D9</f>
        <v>96</v>
      </c>
      <c r="E8" s="33">
        <f>+E9</f>
        <v>32.56</v>
      </c>
      <c r="F8" s="33">
        <f>+F9</f>
        <v>14.6</v>
      </c>
      <c r="G8" s="33">
        <f>+G9</f>
        <v>4.884</v>
      </c>
      <c r="H8" s="13"/>
    </row>
    <row r="9" spans="1:8" ht="16.5">
      <c r="A9" s="31" t="s">
        <v>28</v>
      </c>
      <c r="B9" s="25" t="s">
        <v>17</v>
      </c>
      <c r="C9" s="30">
        <v>96</v>
      </c>
      <c r="D9" s="34">
        <f>+C9</f>
        <v>96</v>
      </c>
      <c r="E9" s="34">
        <f>+(D9-F9)*40%</f>
        <v>32.56</v>
      </c>
      <c r="F9" s="34">
        <v>14.6</v>
      </c>
      <c r="G9" s="34">
        <f>+(D9-E9-F9)*10%</f>
        <v>4.884</v>
      </c>
      <c r="H9" s="5"/>
    </row>
    <row r="10" spans="1:8" ht="16.5">
      <c r="A10" s="19">
        <v>2</v>
      </c>
      <c r="B10" s="11" t="s">
        <v>10</v>
      </c>
      <c r="C10" s="33">
        <f>+SUM(C11:C21)</f>
        <v>3258.3650000000002</v>
      </c>
      <c r="D10" s="33">
        <f>+SUM(D11:D21)</f>
        <v>3244.303</v>
      </c>
      <c r="E10" s="33">
        <f>+SUM(E11:E21)</f>
        <v>1221.5303200000003</v>
      </c>
      <c r="F10" s="33">
        <f>+SUM(F11:F21)</f>
        <v>220.72</v>
      </c>
      <c r="G10" s="33">
        <f>+SUM(G11:G21)</f>
        <v>166.079548</v>
      </c>
      <c r="H10" s="5"/>
    </row>
    <row r="11" spans="1:8" ht="19.5" customHeight="1">
      <c r="A11" s="31" t="s">
        <v>28</v>
      </c>
      <c r="B11" s="28" t="s">
        <v>18</v>
      </c>
      <c r="C11" s="30">
        <v>2646</v>
      </c>
      <c r="D11" s="30">
        <f>+C11</f>
        <v>2646</v>
      </c>
      <c r="E11" s="34">
        <f>40%*D11</f>
        <v>1058.4</v>
      </c>
      <c r="F11" s="34">
        <v>171.5</v>
      </c>
      <c r="G11" s="34">
        <f aca="true" t="shared" si="0" ref="G11:G21">+(D11-E11-F11)*10%</f>
        <v>141.60999999999999</v>
      </c>
      <c r="H11" s="14"/>
    </row>
    <row r="12" spans="1:8" ht="16.5">
      <c r="A12" s="31" t="s">
        <v>28</v>
      </c>
      <c r="B12" s="28" t="s">
        <v>16</v>
      </c>
      <c r="C12" s="30">
        <v>3.645</v>
      </c>
      <c r="D12" s="30">
        <f>+C12</f>
        <v>3.645</v>
      </c>
      <c r="E12" s="34">
        <f>40%*D12</f>
        <v>1.4580000000000002</v>
      </c>
      <c r="F12" s="34"/>
      <c r="G12" s="34">
        <f t="shared" si="0"/>
        <v>0.2187</v>
      </c>
      <c r="H12" s="15"/>
    </row>
    <row r="13" spans="1:8" ht="16.5">
      <c r="A13" s="31" t="s">
        <v>28</v>
      </c>
      <c r="B13" s="28" t="s">
        <v>23</v>
      </c>
      <c r="C13" s="30">
        <v>6.4</v>
      </c>
      <c r="D13" s="34">
        <f>98%*C13</f>
        <v>6.272</v>
      </c>
      <c r="E13" s="34">
        <f>D13*40%</f>
        <v>2.5088000000000004</v>
      </c>
      <c r="F13" s="34"/>
      <c r="G13" s="34">
        <f t="shared" si="0"/>
        <v>0.37632</v>
      </c>
      <c r="H13" s="15"/>
    </row>
    <row r="14" spans="1:8" ht="16.5">
      <c r="A14" s="31" t="s">
        <v>28</v>
      </c>
      <c r="B14" s="28" t="s">
        <v>24</v>
      </c>
      <c r="C14" s="30">
        <v>326.55</v>
      </c>
      <c r="D14" s="34">
        <f aca="true" t="shared" si="1" ref="D14:D21">98%*C14</f>
        <v>320.019</v>
      </c>
      <c r="E14" s="34">
        <f>+(D14-F14)*40%</f>
        <v>115.95960000000001</v>
      </c>
      <c r="F14" s="34">
        <v>30.12</v>
      </c>
      <c r="G14" s="34">
        <f>+(D14-E14-F14)*10%</f>
        <v>17.393939999999997</v>
      </c>
      <c r="H14" s="5"/>
    </row>
    <row r="15" spans="1:8" ht="16.5">
      <c r="A15" s="31" t="s">
        <v>28</v>
      </c>
      <c r="B15" s="28" t="s">
        <v>25</v>
      </c>
      <c r="C15" s="30">
        <v>51.525</v>
      </c>
      <c r="D15" s="34">
        <f t="shared" si="1"/>
        <v>50.494499999999995</v>
      </c>
      <c r="E15" s="34">
        <f>D15*40%</f>
        <v>20.1978</v>
      </c>
      <c r="F15" s="34"/>
      <c r="G15" s="34">
        <f t="shared" si="0"/>
        <v>3.0296699999999994</v>
      </c>
      <c r="H15" s="5"/>
    </row>
    <row r="16" spans="1:8" ht="16.5">
      <c r="A16" s="31" t="s">
        <v>28</v>
      </c>
      <c r="B16" s="29" t="s">
        <v>15</v>
      </c>
      <c r="C16" s="30">
        <f>53.3+2.145</f>
        <v>55.445</v>
      </c>
      <c r="D16" s="34">
        <f>98%*(C16-2.145)+2.145*10%</f>
        <v>52.448499999999996</v>
      </c>
      <c r="E16" s="34">
        <f>+(D16-F16)*40%</f>
        <v>13.339399999999998</v>
      </c>
      <c r="F16" s="34">
        <v>19.1</v>
      </c>
      <c r="G16" s="34">
        <f t="shared" si="0"/>
        <v>2.0009099999999997</v>
      </c>
      <c r="H16" s="5"/>
    </row>
    <row r="17" spans="1:8" ht="16.5">
      <c r="A17" s="31" t="s">
        <v>28</v>
      </c>
      <c r="B17" s="27" t="s">
        <v>20</v>
      </c>
      <c r="C17" s="30">
        <v>93.44</v>
      </c>
      <c r="D17" s="34">
        <f t="shared" si="1"/>
        <v>91.57119999999999</v>
      </c>
      <c r="E17" s="34"/>
      <c r="F17" s="34"/>
      <c r="G17" s="34">
        <v>0</v>
      </c>
      <c r="H17" s="5"/>
    </row>
    <row r="18" spans="1:8" ht="16.5">
      <c r="A18" s="31" t="s">
        <v>28</v>
      </c>
      <c r="B18" s="28" t="s">
        <v>26</v>
      </c>
      <c r="C18" s="30">
        <v>50.7</v>
      </c>
      <c r="D18" s="34">
        <f t="shared" si="1"/>
        <v>49.686</v>
      </c>
      <c r="E18" s="34"/>
      <c r="F18" s="34"/>
      <c r="G18" s="34">
        <v>0</v>
      </c>
      <c r="H18" s="5"/>
    </row>
    <row r="19" spans="1:8" ht="16.5">
      <c r="A19" s="31" t="s">
        <v>28</v>
      </c>
      <c r="B19" s="27" t="s">
        <v>19</v>
      </c>
      <c r="C19" s="30">
        <v>14.06</v>
      </c>
      <c r="D19" s="34">
        <f t="shared" si="1"/>
        <v>13.7788</v>
      </c>
      <c r="E19" s="34">
        <f>+(D19-F19)*40%</f>
        <v>5.511520000000001</v>
      </c>
      <c r="F19" s="34"/>
      <c r="G19" s="34">
        <f t="shared" si="0"/>
        <v>0.826728</v>
      </c>
      <c r="H19" s="5"/>
    </row>
    <row r="20" spans="1:8" ht="16.5">
      <c r="A20" s="31" t="s">
        <v>28</v>
      </c>
      <c r="B20" s="27" t="s">
        <v>31</v>
      </c>
      <c r="C20" s="30">
        <v>0.6</v>
      </c>
      <c r="D20" s="34">
        <f t="shared" si="1"/>
        <v>0.588</v>
      </c>
      <c r="E20" s="34">
        <f>+(D20-F20)*40%</f>
        <v>0.2352</v>
      </c>
      <c r="F20" s="34"/>
      <c r="G20" s="34">
        <f t="shared" si="0"/>
        <v>0.03528</v>
      </c>
      <c r="H20" s="5"/>
    </row>
    <row r="21" spans="1:8" ht="20.25" customHeight="1">
      <c r="A21" s="5"/>
      <c r="B21" s="28" t="s">
        <v>27</v>
      </c>
      <c r="C21" s="30">
        <v>10</v>
      </c>
      <c r="D21" s="34">
        <f t="shared" si="1"/>
        <v>9.8</v>
      </c>
      <c r="E21" s="34">
        <f>+(D21-F21)*40%</f>
        <v>3.9200000000000004</v>
      </c>
      <c r="F21" s="34"/>
      <c r="G21" s="34">
        <f t="shared" si="0"/>
        <v>0.5880000000000001</v>
      </c>
      <c r="H21" s="5"/>
    </row>
    <row r="22" spans="2:8" s="22" customFormat="1" ht="5.25" customHeight="1">
      <c r="B22"/>
      <c r="C22"/>
      <c r="D22"/>
      <c r="E22"/>
      <c r="F22"/>
      <c r="G22"/>
      <c r="H22"/>
    </row>
    <row r="23" spans="2:8" s="20" customFormat="1" ht="18.75">
      <c r="B23" s="22"/>
      <c r="C23" s="22"/>
      <c r="D23" s="22"/>
      <c r="E23" s="22"/>
      <c r="F23" s="23" t="s">
        <v>32</v>
      </c>
      <c r="G23" s="22"/>
      <c r="H23" s="22"/>
    </row>
    <row r="24" spans="2:8" ht="18.75">
      <c r="B24" s="24" t="s">
        <v>14</v>
      </c>
      <c r="C24" s="20"/>
      <c r="D24" s="20"/>
      <c r="E24" s="20"/>
      <c r="F24" s="20" t="s">
        <v>13</v>
      </c>
      <c r="G24" s="20"/>
      <c r="H24" s="20"/>
    </row>
    <row r="29" spans="2:6" s="39" customFormat="1" ht="18.75">
      <c r="B29" s="20" t="s">
        <v>33</v>
      </c>
      <c r="F29" s="20" t="s">
        <v>29</v>
      </c>
    </row>
  </sheetData>
  <sheetProtection/>
  <mergeCells count="5">
    <mergeCell ref="A4:A5"/>
    <mergeCell ref="B4:B5"/>
    <mergeCell ref="C4:G4"/>
    <mergeCell ref="H4:H5"/>
    <mergeCell ref="A2:H2"/>
  </mergeCells>
  <printOptions/>
  <pageMargins left="0.7086614173228347" right="0.1968503937007874" top="0.63" bottom="0.3937007874015748" header="0.1574803149606299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nlkthinh</dc:creator>
  <cp:keywords/>
  <dc:description/>
  <cp:lastModifiedBy>User</cp:lastModifiedBy>
  <cp:lastPrinted>2021-12-22T07:05:30Z</cp:lastPrinted>
  <dcterms:created xsi:type="dcterms:W3CDTF">2020-07-16T04:01:34Z</dcterms:created>
  <dcterms:modified xsi:type="dcterms:W3CDTF">2021-12-23T02:27:32Z</dcterms:modified>
  <cp:category/>
  <cp:version/>
  <cp:contentType/>
  <cp:contentStatus/>
</cp:coreProperties>
</file>